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<sst xmlns="http://schemas.openxmlformats.org/spreadsheetml/2006/main" count="1871" uniqueCount="667">
  <si>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</si>
  <si>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</si>
  <si>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</si>
  <si>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</si>
  <si>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</si>
  <si>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</si>
  <si>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</si>
  <si>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</si>
  <si>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</si>
  <si>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</si>
  <si>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</si>
  <si>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</si>
  <si>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</si>
  <si>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</si>
  <si>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</si>
  <si>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</si>
  <si>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</si>
  <si>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</si>
  <si>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</si>
  <si>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</si>
  <si>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</si>
  <si>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</si>
  <si>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</si>
  <si>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</si>
  <si>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</si>
  <si>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</si>
  <si>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</si>
  <si>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</si>
  <si>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</si>
  <si>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</si>
  <si>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</si>
  <si>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</si>
  <si>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</si>
  <si>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</si>
  <si>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</si>
  <si>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</si>
  <si>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</si>
  <si>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</si>
  <si>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</si>
  <si>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</si>
  <si>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</si>
  <si>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</si>
  <si>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</si>
  <si>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</si>
  <si>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</si>
  <si>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</si>
  <si>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</si>
  <si>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</si>
  <si>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</si>
  <si>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</si>
  <si>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</si>
  <si>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</si>
  <si>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</si>
  <si>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</si>
  <si>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</si>
  <si>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</si>
  <si>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</si>
  <si>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</si>
  <si>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</si>
  <si>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</si>
  <si>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</si>
  <si>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</si>
  <si>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</si>
  <si>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</si>
  <si>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</si>
  <si>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</si>
  <si>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</si>
  <si>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</si>
  <si>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</si>
  <si>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</si>
  <si>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</si>
  <si>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</si>
  <si>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</si>
  <si>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</si>
  <si>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</si>
  <si>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</si>
  <si>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</si>
  <si>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</si>
  <si>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</si>
  <si>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</si>
  <si>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</si>
  <si>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</si>
  <si>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</si>
  <si>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</si>
  <si>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</si>
  <si>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</si>
  <si>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</si>
  <si>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</si>
  <si>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</si>
  <si>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</si>
  <si>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</si>
  <si>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</si>
  <si>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</si>
  <si>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</si>
  <si>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</si>
  <si>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</si>
  <si>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</si>
  <si>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</si>
  <si>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</si>
  <si>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</si>
  <si>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</si>
  <si>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</si>
  <si>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</si>
  <si>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</si>
  <si>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</si>
  <si>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</si>
  <si>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</si>
  <si>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</si>
  <si>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</si>
  <si>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</si>
  <si>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</si>
  <si>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</si>
  <si>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</si>
  <si>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</si>
  <si>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</si>
  <si>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</si>
  <si>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</si>
  <si>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</si>
  <si>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</si>
  <si>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</si>
  <si>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</si>
  <si>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</si>
  <si>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</si>
  <si>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</si>
  <si>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</si>
  <si>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</si>
  <si>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</si>
  <si>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</si>
  <si>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</si>
  <si>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</si>
  <si>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</si>
  <si>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</si>
  <si>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</si>
  <si>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</si>
  <si>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</si>
  <si>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</si>
  <si>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</si>
  <si>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</si>
  <si>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</si>
  <si>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</si>
  <si>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</si>
  <si>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</si>
  <si>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</si>
  <si>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</si>
  <si>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</si>
  <si>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</si>
  <si>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</si>
  <si>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</si>
  <si>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</si>
  <si>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</si>
  <si>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</si>
  <si>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</si>
  <si>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</si>
  <si>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</si>
  <si>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</si>
  <si>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</si>
  <si>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</si>
  <si>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</si>
  <si>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</si>
  <si>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</si>
  <si>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</si>
  <si>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</si>
  <si>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</si>
  <si>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</si>
  <si>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</si>
  <si>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</si>
  <si>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</si>
  <si>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</si>
  <si>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</si>
  <si>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</si>
  <si>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</si>
  <si>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</si>
  <si>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</si>
  <si>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</si>
  <si>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</si>
  <si>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</si>
  <si>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</si>
  <si>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</si>
  <si>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</si>
  <si>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</si>
  <si>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</si>
  <si>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</si>
  <si>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</si>
  <si>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</si>
  <si>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</si>
  <si>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</si>
  <si>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</si>
  <si>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</si>
  <si>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</si>
  <si>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</si>
  <si>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</si>
  <si>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</si>
  <si>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</si>
  <si>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</si>
  <si>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</si>
  <si>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</si>
  <si>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</si>
  <si>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</si>
  <si>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</si>
  <si>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</si>
  <si>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</si>
  <si>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</si>
  <si>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</si>
  <si>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</si>
  <si>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</si>
  <si>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</si>
  <si>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</si>
  <si>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</si>
  <si>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</si>
  <si>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</si>
  <si>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</si>
  <si>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</si>
  <si>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</si>
  <si>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</si>
  <si>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</si>
  <si>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</si>
  <si>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</si>
  <si>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</si>
  <si>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</si>
  <si>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</si>
  <si>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</si>
  <si>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</si>
  <si>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</si>
  <si>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</si>
  <si>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</si>
  <si>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</si>
  <si>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</si>
  <si>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</si>
  <si>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</si>
  <si>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</si>
  <si>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</si>
  <si>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</si>
  <si>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</si>
  <si>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</si>
  <si>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</si>
  <si>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</si>
  <si>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</si>
  <si>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</si>
  <si>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</si>
  <si>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</si>
  <si>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</si>
  <si>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</si>
  <si>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</si>
  <si>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</si>
  <si>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</si>
  <si>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</si>
  <si>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</si>
  <si>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</si>
  <si>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</si>
  <si>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</si>
  <si>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</si>
  <si>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</si>
  <si>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</si>
  <si>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</si>
  <si>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</si>
  <si>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</si>
  <si>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</si>
  <si>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</si>
  <si>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</si>
  <si>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</si>
  <si>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</si>
  <si>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</si>
  <si>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</si>
  <si>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</si>
  <si>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</si>
  <si>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</si>
  <si>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</si>
  <si>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</si>
  <si>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</si>
  <si>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</si>
  <si>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</si>
  <si>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</si>
  <si>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</si>
  <si>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</si>
  <si>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</si>
  <si>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</si>
  <si>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</si>
  <si>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</si>
  <si>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</si>
  <si>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</si>
  <si>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</si>
  <si>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</si>
  <si>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</si>
  <si>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</si>
  <si>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</si>
  <si>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</si>
  <si>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</si>
  <si>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</si>
  <si>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</si>
  <si>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</si>
  <si>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</si>
  <si>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</si>
  <si>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</si>
  <si>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</si>
  <si>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</si>
  <si>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</si>
  <si>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</si>
  <si>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</si>
  <si>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</si>
  <si>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</si>
  <si>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</si>
  <si>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</si>
  <si>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</si>
  <si>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</si>
  <si>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</si>
  <si>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</si>
  <si>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</si>
  <si>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</si>
  <si>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</si>
  <si>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</si>
  <si>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</si>
  <si>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</si>
  <si>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</si>
  <si>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</si>
  <si>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</si>
  <si>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</si>
  <si>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</si>
  <si>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</si>
  <si>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</si>
  <si>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</si>
  <si>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</si>
  <si>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</si>
  <si>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</si>
  <si>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</si>
  <si>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</si>
  <si>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</si>
  <si>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</si>
  <si>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</si>
  <si>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</si>
  <si>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</si>
  <si>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</si>
  <si>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</si>
  <si>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</si>
  <si>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</si>
  <si>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</si>
  <si>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</si>
  <si>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</si>
  <si>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</si>
  <si>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</si>
  <si>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</si>
  <si>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</si>
  <si>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</si>
  <si>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</si>
  <si>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</si>
  <si>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</si>
  <si>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</si>
  <si>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</si>
  <si>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</si>
  <si>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</si>
  <si>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</si>
  <si>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</si>
  <si>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</si>
  <si>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</si>
  <si>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</si>
  <si>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</si>
  <si>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</si>
  <si>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</si>
  <si>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</si>
  <si>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</si>
  <si>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</si>
  <si>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</si>
  <si>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</si>
  <si>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</si>
  <si>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</si>
  <si>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</si>
  <si>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</si>
  <si>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</si>
  <si>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</si>
  <si>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</si>
  <si>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</si>
  <si>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</si>
  <si>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</si>
  <si>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</si>
  <si>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</si>
  <si>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</si>
  <si>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</si>
  <si>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</si>
  <si>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</si>
  <si>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</si>
  <si>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</si>
  <si>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</si>
  <si>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</si>
  <si>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</si>
  <si>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</si>
  <si>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</si>
  <si>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</si>
  <si>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</si>
  <si>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</si>
  <si>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</si>
  <si>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</si>
  <si>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</si>
  <si>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</si>
  <si>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</si>
  <si>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</si>
  <si>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</si>
  <si>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</si>
  <si>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</si>
  <si>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</si>
  <si>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</si>
  <si>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</si>
  <si>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</si>
  <si>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</si>
  <si>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</si>
  <si>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</si>
  <si>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</si>
  <si>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</si>
  <si>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</si>
  <si>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</si>
  <si>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</si>
  <si>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</si>
  <si>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</si>
  <si>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</si>
  <si>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</si>
  <si>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</si>
  <si>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</si>
  <si>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</si>
  <si>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</si>
  <si>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</si>
  <si>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</si>
  <si>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</si>
  <si>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</si>
  <si>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</si>
  <si>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</si>
  <si>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</si>
  <si>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</si>
  <si>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</si>
  <si>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</si>
  <si>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</si>
  <si>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</si>
  <si>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</si>
  <si>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</si>
  <si>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</si>
  <si>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</si>
  <si>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</si>
  <si>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</si>
  <si>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</si>
  <si>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</si>
  <si>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</si>
  <si>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</si>
  <si>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</si>
  <si>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</si>
  <si>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</si>
  <si>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</si>
  <si>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</si>
  <si>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</si>
  <si>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</si>
  <si>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</si>
  <si>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</si>
  <si>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</si>
  <si>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</si>
  <si>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</si>
  <si>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</si>
  <si>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</si>
  <si>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</si>
  <si>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</si>
  <si>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</si>
  <si>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</si>
  <si>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</si>
  <si>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</si>
  <si>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</si>
  <si>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</si>
  <si>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</si>
  <si>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</si>
  <si>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</si>
  <si>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</si>
  <si>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</si>
  <si>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</si>
  <si>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</si>
  <si>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</si>
  <si>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</si>
  <si>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</si>
  <si>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</si>
  <si>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</si>
  <si>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</si>
  <si>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</si>
  <si>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</si>
  <si>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</si>
  <si>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</si>
  <si>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</si>
  <si>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</si>
  <si>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</si>
  <si>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</si>
  <si>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</si>
  <si>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</si>
  <si>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</si>
  <si>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</si>
  <si>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</si>
  <si>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</si>
  <si>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</si>
  <si>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</si>
  <si>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</si>
  <si>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</si>
  <si>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</si>
  <si>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</si>
  <si>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</si>
  <si>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</si>
  <si>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</si>
  <si>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</si>
  <si>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</si>
  <si>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</si>
  <si>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</si>
  <si>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</si>
  <si>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</si>
  <si>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</si>
  <si>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</si>
  <si>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</si>
  <si>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</si>
  <si>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</si>
  <si>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</si>
  <si>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</si>
  <si>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</si>
  <si>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</si>
  <si>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</si>
  <si>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</si>
  <si>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</si>
  <si>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</si>
  <si>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</si>
  <si>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</si>
  <si>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</si>
  <si>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</si>
  <si>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</si>
  <si>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</si>
  <si>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</si>
  <si>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</si>
  <si>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</si>
  <si>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</si>
  <si>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</si>
  <si>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</si>
  <si>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</si>
  <si>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</si>
  <si>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</si>
  <si>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</si>
  <si>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</si>
  <si>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</si>
  <si>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</si>
  <si>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</si>
  <si>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</si>
  <si>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</si>
  <si>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</si>
  <si>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</si>
  <si>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</si>
  <si>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</si>
  <si>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</si>
  <si>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</si>
  <si>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</si>
  <si>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</si>
  <si>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</si>
  <si>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</si>
  <si>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</si>
  <si>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</si>
  <si>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</si>
  <si>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</si>
  <si>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</si>
  <si>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</si>
  <si>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</si>
  <si>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</si>
  <si>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</si>
  <si>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</si>
  <si>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</si>
  <si>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</si>
  <si>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</si>
  <si>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</si>
  <si>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</si>
  <si>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</si>
  <si>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</si>
  <si>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</si>
  <si>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</si>
  <si>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</si>
  <si>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</si>
  <si>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</si>
  <si>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</si>
  <si>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</si>
  <si>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</si>
  <si>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</si>
  <si>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</si>
  <si>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</si>
  <si>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</si>
  <si>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</si>
  <si>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</si>
  <si>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</si>
  <si>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</si>
  <si>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</si>
  <si>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</si>
  <si>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</si>
  <si>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</si>
  <si>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</si>
  <si>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</si>
  <si>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</si>
  <si>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</si>
  <si>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</si>
  <si>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</si>
  <si>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</si>
  <si>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</si>
  <si>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</si>
  <si>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</si>
  <si>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</si>
  <si>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</si>
  <si>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</si>
  <si>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</si>
  <si>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</si>
  <si>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</si>
  <si>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</si>
  <si>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</si>
  <si>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</si>
  <si>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</si>
  <si>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</si>
  <si>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</si>
  <si>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</si>
  <si>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</si>
  <si>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</si>
  <si>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</si>
  <si>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</si>
  <si>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</si>
  <si>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</si>
  <si>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</si>
  <si>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</si>
  <si>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</si>
  <si>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</si>
  <si>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</si>
  <si>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</si>
  <si>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</si>
  <si>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</si>
  <si>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</si>
  <si>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</si>
  <si>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</si>
  <si>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</si>
  <si>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</si>
  <si>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</si>
  <si>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</si>
  <si>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</si>
  <si>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</si>
  <si>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</si>
  <si>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</si>
  <si>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</si>
  <si>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</si>
  <si>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</si>
  <si>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</si>
  <si>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</si>
  <si>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</si>
  <si>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</si>
  <si>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</si>
  <si>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</si>
  <si>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</si>
  <si>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</si>
  <si>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</si>
  <si>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</si>
  <si>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</si>
  <si>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</si>
  <si>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</si>
  <si>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</si>
  <si>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</si>
  <si>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</si>
  <si>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</si>
  <si>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</si>
  <si>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01.01.2018</t>
  </si>
  <si>
    <t>31.03.2018</t>
  </si>
  <si>
    <t>20.05.2018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</si>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</sst>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 t="str">
        <f>IF(ISBLANK(_endDate),"",_endDate)</f>
        <v>31.03.2018</v>
      </c>
    </row>
    <row r="2" spans="1:27" ht="15.75">
      <c r="A2" s="423" t="s">
        <v>652</v>
      </c>
      <c r="B2" s="418"/>
      <c r="Z2" s="435">
        <v>2</v>
      </c>
      <c r="AA2" s="436" t="str">
        <f>IF(ISBLANK(_pdeReportingDate),"",_pdeReportingDate)</f>
        <v>20.05.2018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ОПТИМА ОДИТ АД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 t="s">
        <v>654</v>
      </c>
    </row>
    <row r="10" spans="1:2" ht="15.75">
      <c r="A10" s="7" t="s">
        <v>2</v>
      </c>
      <c r="B10" s="316" t="s">
        <v>655</v>
      </c>
    </row>
    <row r="11" spans="1:2" ht="15.75">
      <c r="A11" s="7" t="s">
        <v>640</v>
      </c>
      <c r="B11" s="316" t="s">
        <v>656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657</v>
      </c>
    </row>
    <row r="15" spans="1:2" ht="15.75">
      <c r="A15" s="10" t="s">
        <v>632</v>
      </c>
      <c r="B15" s="317" t="s">
        <v>595</v>
      </c>
    </row>
    <row r="16" spans="1:2" ht="15.75">
      <c r="A16" s="7" t="s">
        <v>3</v>
      </c>
      <c r="B16" s="315" t="s">
        <v>658</v>
      </c>
    </row>
    <row r="17" spans="1:2" ht="15.75">
      <c r="A17" s="7" t="s">
        <v>586</v>
      </c>
      <c r="B17" s="315" t="s">
        <v>659</v>
      </c>
    </row>
    <row r="18" spans="1:2" ht="15.75">
      <c r="A18" s="7" t="s">
        <v>585</v>
      </c>
      <c r="B18" s="315" t="s">
        <v>660</v>
      </c>
    </row>
    <row r="19" spans="1:2" ht="15.75">
      <c r="A19" s="7" t="s">
        <v>4</v>
      </c>
      <c r="B19" s="315" t="s">
        <v>661</v>
      </c>
    </row>
    <row r="20" spans="1:2" ht="15.75">
      <c r="A20" s="7" t="s">
        <v>5</v>
      </c>
      <c r="B20" s="315" t="s">
        <v>661</v>
      </c>
    </row>
    <row r="21" spans="1:2" ht="15.75">
      <c r="A21" s="10" t="s">
        <v>6</v>
      </c>
      <c r="B21" s="317" t="s">
        <v>662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663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665</v>
      </c>
    </row>
    <row r="26" spans="1:2" ht="15.75">
      <c r="A26" s="10" t="s">
        <v>633</v>
      </c>
      <c r="B26" s="317" t="s">
        <v>666</v>
      </c>
    </row>
    <row r="27" spans="1:2" ht="15.75">
      <c r="A27" s="10" t="s">
        <v>634</v>
      </c>
      <c r="B27" s="317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E37">
      <selection activeCell="I23" sqref="I2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5873</v>
      </c>
      <c r="D12" s="118">
        <v>5873</v>
      </c>
      <c r="E12" s="66" t="s">
        <v>25</v>
      </c>
      <c r="F12" s="69" t="s">
        <v>26</v>
      </c>
      <c r="G12" s="119">
        <f>10+5+6011-15</f>
        <v>6011</v>
      </c>
      <c r="H12" s="118">
        <v>6011</v>
      </c>
    </row>
    <row r="13" spans="1:8" ht="15.75">
      <c r="A13" s="66" t="s">
        <v>27</v>
      </c>
      <c r="B13" s="68" t="s">
        <v>28</v>
      </c>
      <c r="C13" s="119">
        <v>339</v>
      </c>
      <c r="D13" s="118">
        <v>344</v>
      </c>
      <c r="E13" s="66" t="s">
        <v>525</v>
      </c>
      <c r="F13" s="69" t="s">
        <v>29</v>
      </c>
      <c r="G13" s="119">
        <v>6011</v>
      </c>
      <c r="H13" s="118">
        <v>6011</v>
      </c>
    </row>
    <row r="14" spans="1:8" ht="15.75">
      <c r="A14" s="66" t="s">
        <v>30</v>
      </c>
      <c r="B14" s="68" t="s">
        <v>31</v>
      </c>
      <c r="C14" s="119">
        <v>18</v>
      </c>
      <c r="D14" s="118">
        <v>18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0</v>
      </c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3</v>
      </c>
      <c r="D16" s="118">
        <v>8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5</v>
      </c>
      <c r="D17" s="118">
        <v>7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7073</v>
      </c>
      <c r="D18" s="118">
        <v>7073</v>
      </c>
      <c r="E18" s="249" t="s">
        <v>47</v>
      </c>
      <c r="F18" s="248" t="s">
        <v>48</v>
      </c>
      <c r="G18" s="347">
        <f>G12+G15+G16+G17</f>
        <v>6011</v>
      </c>
      <c r="H18" s="348">
        <f>H12+H15+H16+H17</f>
        <v>6011</v>
      </c>
    </row>
    <row r="19" spans="1:8" ht="15.75">
      <c r="A19" s="66" t="s">
        <v>49</v>
      </c>
      <c r="B19" s="68" t="s">
        <v>50</v>
      </c>
      <c r="C19" s="119">
        <v>140</v>
      </c>
      <c r="D19" s="118">
        <v>154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13451</v>
      </c>
      <c r="D20" s="336">
        <f>SUM(D12:D19)</f>
        <v>13477</v>
      </c>
      <c r="E20" s="66" t="s">
        <v>54</v>
      </c>
      <c r="F20" s="69" t="s">
        <v>55</v>
      </c>
      <c r="G20" s="119">
        <v>7651</v>
      </c>
      <c r="H20" s="118">
        <v>7651</v>
      </c>
    </row>
    <row r="21" spans="1:8" ht="15.75">
      <c r="A21" s="76" t="s">
        <v>56</v>
      </c>
      <c r="B21" s="72" t="s">
        <v>57</v>
      </c>
      <c r="C21" s="244">
        <v>26699</v>
      </c>
      <c r="D21" s="245">
        <v>26699</v>
      </c>
      <c r="E21" s="66" t="s">
        <v>58</v>
      </c>
      <c r="F21" s="69" t="s">
        <v>59</v>
      </c>
      <c r="G21" s="119">
        <v>5963</v>
      </c>
      <c r="H21" s="118">
        <v>5963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</v>
      </c>
      <c r="H22" s="352">
        <f>SUM(H23:H25)</f>
        <v>1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</v>
      </c>
      <c r="H23" s="118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13615</v>
      </c>
      <c r="H26" s="336">
        <f>H20+H21+H22</f>
        <v>13615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-15460</v>
      </c>
      <c r="H28" s="334">
        <f>SUM(H29:H31)</f>
        <v>-15803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9769</v>
      </c>
      <c r="H29" s="118">
        <v>9426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-25229</v>
      </c>
      <c r="H30" s="118">
        <v>-25229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343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>
        <v>-459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-15919</v>
      </c>
      <c r="H34" s="336">
        <f>H28+H32+H33</f>
        <v>-15460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3707</v>
      </c>
      <c r="H37" s="338">
        <f>H26+H18+H34</f>
        <v>4166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16095</v>
      </c>
      <c r="H45" s="118">
        <v>16095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873+1396</f>
        <v>2269</v>
      </c>
      <c r="H49" s="118">
        <v>2443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18364</v>
      </c>
      <c r="H50" s="334">
        <f>SUM(H44:H49)</f>
        <v>18538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0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335</v>
      </c>
      <c r="D54" s="247">
        <v>447</v>
      </c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21</v>
      </c>
      <c r="D55" s="247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40506</v>
      </c>
      <c r="D56" s="340">
        <f>D20+D21+D22+D28+D33+D46+D52+D54+D55</f>
        <v>40644</v>
      </c>
      <c r="E56" s="76" t="s">
        <v>529</v>
      </c>
      <c r="F56" s="75" t="s">
        <v>172</v>
      </c>
      <c r="G56" s="337">
        <f>G50+G52+G53+G54+G55</f>
        <v>18364</v>
      </c>
      <c r="H56" s="338">
        <f>H50+H52+H53+H54+H55</f>
        <v>18538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703</v>
      </c>
      <c r="D59" s="118">
        <v>706</v>
      </c>
      <c r="E59" s="123" t="s">
        <v>180</v>
      </c>
      <c r="F59" s="254" t="s">
        <v>181</v>
      </c>
      <c r="G59" s="119">
        <v>5398</v>
      </c>
      <c r="H59" s="118">
        <v>5159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356</v>
      </c>
      <c r="D61" s="118">
        <v>354</v>
      </c>
      <c r="E61" s="122" t="s">
        <v>188</v>
      </c>
      <c r="F61" s="69" t="s">
        <v>189</v>
      </c>
      <c r="G61" s="333">
        <f>SUM(G62:G68)</f>
        <v>8184</v>
      </c>
      <c r="H61" s="334">
        <f>SUM(H62:H68)</f>
        <v>8067</v>
      </c>
    </row>
    <row r="62" spans="1:13" ht="15.75">
      <c r="A62" s="66" t="s">
        <v>186</v>
      </c>
      <c r="B62" s="70" t="s">
        <v>187</v>
      </c>
      <c r="C62" s="119">
        <v>328</v>
      </c>
      <c r="D62" s="118">
        <v>328</v>
      </c>
      <c r="E62" s="122" t="s">
        <v>192</v>
      </c>
      <c r="F62" s="69" t="s">
        <v>193</v>
      </c>
      <c r="G62" s="119">
        <f>2725+2840+71-5508</f>
        <v>128</v>
      </c>
      <c r="H62" s="118">
        <v>118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f>72+377+1505-71</f>
        <v>1883</v>
      </c>
      <c r="H64" s="118">
        <v>1815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1387</v>
      </c>
      <c r="D65" s="336">
        <f>SUM(D59:D64)</f>
        <v>1388</v>
      </c>
      <c r="E65" s="66" t="s">
        <v>201</v>
      </c>
      <c r="F65" s="69" t="s">
        <v>202</v>
      </c>
      <c r="G65" s="119">
        <f>199+5173</f>
        <v>5372</v>
      </c>
      <c r="H65" s="118">
        <v>5371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f>2+12+114</f>
        <v>128</v>
      </c>
      <c r="H66" s="118">
        <v>108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f>21+167+15</f>
        <v>203</v>
      </c>
      <c r="H67" s="118">
        <v>188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f>5+334+131</f>
        <v>470</v>
      </c>
      <c r="H68" s="118">
        <v>467</v>
      </c>
    </row>
    <row r="69" spans="1:8" ht="15.75">
      <c r="A69" s="66" t="s">
        <v>210</v>
      </c>
      <c r="B69" s="68" t="s">
        <v>211</v>
      </c>
      <c r="C69" s="119">
        <f>145+3367+3</f>
        <v>3515</v>
      </c>
      <c r="D69" s="118">
        <v>3481</v>
      </c>
      <c r="E69" s="123" t="s">
        <v>79</v>
      </c>
      <c r="F69" s="69" t="s">
        <v>216</v>
      </c>
      <c r="G69" s="119">
        <f>30+267+10925</f>
        <v>11222</v>
      </c>
      <c r="H69" s="118">
        <v>11034</v>
      </c>
    </row>
    <row r="70" spans="1:8" ht="15.75">
      <c r="A70" s="66" t="s">
        <v>214</v>
      </c>
      <c r="B70" s="68" t="s">
        <v>215</v>
      </c>
      <c r="C70" s="119">
        <f>2+3</f>
        <v>5</v>
      </c>
      <c r="D70" s="118">
        <v>5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24804</v>
      </c>
      <c r="H71" s="336">
        <f>H59+H60+H61+H69+H70</f>
        <v>24260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>
        <v>10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734+126</f>
        <v>860</v>
      </c>
      <c r="D75" s="118">
        <v>818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4380</v>
      </c>
      <c r="D76" s="336">
        <f>SUM(D68:D75)</f>
        <v>4314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24804</v>
      </c>
      <c r="H79" s="338">
        <f>H71+H73+H75+H77</f>
        <v>24260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f>4+119</f>
        <v>123</v>
      </c>
      <c r="D88" s="118">
        <v>139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5</v>
      </c>
      <c r="D89" s="118">
        <v>5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f>14+14</f>
        <v>28</v>
      </c>
      <c r="D90" s="118">
        <v>28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156</v>
      </c>
      <c r="D92" s="336">
        <f>SUM(D88:D91)</f>
        <v>172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446</v>
      </c>
      <c r="D93" s="247">
        <v>446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6369</v>
      </c>
      <c r="D94" s="340">
        <f>D65+D76+D85+D92+D93</f>
        <v>6320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46875</v>
      </c>
      <c r="D95" s="342">
        <f>D94+D56</f>
        <v>46964</v>
      </c>
      <c r="E95" s="150" t="s">
        <v>607</v>
      </c>
      <c r="F95" s="257" t="s">
        <v>268</v>
      </c>
      <c r="G95" s="341">
        <f>G37+G40+G56+G79</f>
        <v>46875</v>
      </c>
      <c r="H95" s="342">
        <f>H37+H40+H56+H79</f>
        <v>46964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 t="str">
        <f>pdeReportingDate</f>
        <v>20.05.2018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ОПТИМА ОДИТ АД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9">
      <selection activeCell="E37" sqref="E3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f>21+1</f>
        <v>22</v>
      </c>
      <c r="D12" s="238">
        <v>22</v>
      </c>
      <c r="E12" s="116" t="s">
        <v>277</v>
      </c>
      <c r="F12" s="161" t="s">
        <v>278</v>
      </c>
      <c r="G12" s="237">
        <v>9</v>
      </c>
      <c r="H12" s="238"/>
    </row>
    <row r="13" spans="1:8" ht="15.75">
      <c r="A13" s="116" t="s">
        <v>279</v>
      </c>
      <c r="B13" s="112" t="s">
        <v>280</v>
      </c>
      <c r="C13" s="237">
        <f>49+48-31</f>
        <v>66</v>
      </c>
      <c r="D13" s="238">
        <v>52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f>14+13-1</f>
        <v>26</v>
      </c>
      <c r="D14" s="238">
        <v>28</v>
      </c>
      <c r="E14" s="166" t="s">
        <v>285</v>
      </c>
      <c r="F14" s="161" t="s">
        <v>286</v>
      </c>
      <c r="G14" s="237">
        <f>98+31-31</f>
        <v>98</v>
      </c>
      <c r="H14" s="238">
        <v>114</v>
      </c>
    </row>
    <row r="15" spans="1:8" ht="15.75">
      <c r="A15" s="116" t="s">
        <v>287</v>
      </c>
      <c r="B15" s="112" t="s">
        <v>288</v>
      </c>
      <c r="C15" s="237">
        <f>3+36+9</f>
        <v>48</v>
      </c>
      <c r="D15" s="238">
        <v>25</v>
      </c>
      <c r="E15" s="166" t="s">
        <v>79</v>
      </c>
      <c r="F15" s="161" t="s">
        <v>289</v>
      </c>
      <c r="G15" s="237"/>
      <c r="H15" s="238">
        <v>550</v>
      </c>
    </row>
    <row r="16" spans="1:8" ht="15.75">
      <c r="A16" s="116" t="s">
        <v>290</v>
      </c>
      <c r="B16" s="112" t="s">
        <v>291</v>
      </c>
      <c r="C16" s="237">
        <f>7+1</f>
        <v>8</v>
      </c>
      <c r="D16" s="238">
        <v>5</v>
      </c>
      <c r="E16" s="157" t="s">
        <v>52</v>
      </c>
      <c r="F16" s="185" t="s">
        <v>292</v>
      </c>
      <c r="G16" s="366">
        <f>SUM(G12:G15)</f>
        <v>107</v>
      </c>
      <c r="H16" s="367">
        <f>SUM(H12:H15)</f>
        <v>664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f>4</f>
        <v>4</v>
      </c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f>1+156</f>
        <v>157</v>
      </c>
      <c r="D19" s="238">
        <v>113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331</v>
      </c>
      <c r="D22" s="367">
        <f>SUM(D12:D18)+D19</f>
        <v>245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234</v>
      </c>
      <c r="D25" s="238">
        <v>412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0</v>
      </c>
    </row>
    <row r="28" spans="1:8" ht="15.75">
      <c r="A28" s="116" t="s">
        <v>79</v>
      </c>
      <c r="B28" s="158" t="s">
        <v>327</v>
      </c>
      <c r="C28" s="237">
        <v>1</v>
      </c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235</v>
      </c>
      <c r="D29" s="367">
        <f>SUM(D25:D28)</f>
        <v>412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566</v>
      </c>
      <c r="D31" s="373">
        <f>D29+D22</f>
        <v>657</v>
      </c>
      <c r="E31" s="172" t="s">
        <v>521</v>
      </c>
      <c r="F31" s="187" t="s">
        <v>331</v>
      </c>
      <c r="G31" s="174">
        <f>G16+G18+G27</f>
        <v>107</v>
      </c>
      <c r="H31" s="175">
        <f>H16+H18+H27</f>
        <v>664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7</v>
      </c>
      <c r="E33" s="154" t="s">
        <v>334</v>
      </c>
      <c r="F33" s="159" t="s">
        <v>335</v>
      </c>
      <c r="G33" s="366">
        <f>IF((C31-G31)&gt;0,C31-G31,0)</f>
        <v>459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566</v>
      </c>
      <c r="D36" s="375">
        <f>D31-D34+D35</f>
        <v>657</v>
      </c>
      <c r="E36" s="183" t="s">
        <v>346</v>
      </c>
      <c r="F36" s="177" t="s">
        <v>347</v>
      </c>
      <c r="G36" s="188">
        <f>G35-G34+G31</f>
        <v>107</v>
      </c>
      <c r="H36" s="189">
        <f>H35-H34+H31</f>
        <v>664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7</v>
      </c>
      <c r="E37" s="182" t="s">
        <v>350</v>
      </c>
      <c r="F37" s="187" t="s">
        <v>351</v>
      </c>
      <c r="G37" s="174">
        <f>IF((C36-G36)&gt;0,C36-G36,0)</f>
        <v>459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7</v>
      </c>
      <c r="E42" s="168" t="s">
        <v>362</v>
      </c>
      <c r="F42" s="117" t="s">
        <v>363</v>
      </c>
      <c r="G42" s="162">
        <f>IF(G37&gt;0,IF(C38+G37&lt;0,0,C38+G37),IF(C37-C38&lt;0,C38-C37,0))</f>
        <v>459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7</v>
      </c>
      <c r="E44" s="183" t="s">
        <v>369</v>
      </c>
      <c r="F44" s="190" t="s">
        <v>370</v>
      </c>
      <c r="G44" s="188">
        <f>IF(C42=0,IF(G42-G43&gt;0,G42-G43+C43,0),IF(C42-C43&lt;0,C43-C42+G43,0))</f>
        <v>459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566</v>
      </c>
      <c r="D45" s="369">
        <f>D36+D38+D42</f>
        <v>664</v>
      </c>
      <c r="E45" s="191" t="s">
        <v>373</v>
      </c>
      <c r="F45" s="193" t="s">
        <v>374</v>
      </c>
      <c r="G45" s="368">
        <f>G42+G36</f>
        <v>566</v>
      </c>
      <c r="H45" s="369">
        <f>H42+H36</f>
        <v>664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 t="str">
        <f>pdeReportingDate</f>
        <v>20.05.2018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ОПТИМА ОДИТ АД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40" sqref="D4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60</v>
      </c>
      <c r="D11" s="118">
        <v>64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-35</v>
      </c>
      <c r="D12" s="118">
        <v>-21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-16</v>
      </c>
      <c r="D14" s="118">
        <v>-11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-25</v>
      </c>
      <c r="D20" s="118">
        <v>-54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-16</v>
      </c>
      <c r="D21" s="397">
        <f>SUM(D11:D20)</f>
        <v>-22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0</v>
      </c>
      <c r="D43" s="399">
        <f>SUM(D35:D42)</f>
        <v>0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-16</v>
      </c>
      <c r="D44" s="228">
        <f>D43+D33+D21</f>
        <v>-22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172</v>
      </c>
      <c r="D45" s="230">
        <v>412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156</v>
      </c>
      <c r="D46" s="232">
        <f>D45+D44</f>
        <v>390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128</v>
      </c>
      <c r="D47" s="219">
        <v>342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28</v>
      </c>
      <c r="D48" s="202">
        <v>48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 t="str">
        <f>pdeReportingDate</f>
        <v>20.05.2018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ОПТИМА ОДИТ АД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E31" sqref="E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6011</v>
      </c>
      <c r="D13" s="322">
        <f>'1-Баланс'!H20</f>
        <v>7651</v>
      </c>
      <c r="E13" s="322">
        <f>'1-Баланс'!H21</f>
        <v>5963</v>
      </c>
      <c r="F13" s="322">
        <f>'1-Баланс'!H23</f>
        <v>1</v>
      </c>
      <c r="G13" s="322">
        <f>'1-Баланс'!H24</f>
        <v>0</v>
      </c>
      <c r="H13" s="323"/>
      <c r="I13" s="322">
        <f>'1-Баланс'!H29+'1-Баланс'!H32</f>
        <v>9769</v>
      </c>
      <c r="J13" s="322">
        <f>'1-Баланс'!H30+'1-Баланс'!H33</f>
        <v>-25229</v>
      </c>
      <c r="K13" s="323"/>
      <c r="L13" s="322">
        <f>SUM(C13:K13)</f>
        <v>4166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6011</v>
      </c>
      <c r="D17" s="391">
        <f aca="true" t="shared" si="2" ref="D17:M17">D13+D14</f>
        <v>7651</v>
      </c>
      <c r="E17" s="391">
        <f t="shared" si="2"/>
        <v>5963</v>
      </c>
      <c r="F17" s="391">
        <f t="shared" si="2"/>
        <v>1</v>
      </c>
      <c r="G17" s="391">
        <f t="shared" si="2"/>
        <v>0</v>
      </c>
      <c r="H17" s="391">
        <f t="shared" si="2"/>
        <v>0</v>
      </c>
      <c r="I17" s="391">
        <f t="shared" si="2"/>
        <v>9769</v>
      </c>
      <c r="J17" s="391">
        <f t="shared" si="2"/>
        <v>-25229</v>
      </c>
      <c r="K17" s="391">
        <f t="shared" si="2"/>
        <v>0</v>
      </c>
      <c r="L17" s="322">
        <f t="shared" si="1"/>
        <v>4166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-459</v>
      </c>
      <c r="K18" s="323"/>
      <c r="L18" s="322">
        <f t="shared" si="1"/>
        <v>-459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6011</v>
      </c>
      <c r="D31" s="391">
        <f aca="true" t="shared" si="6" ref="D31:M31">D19+D22+D23+D26+D30+D29+D17+D18</f>
        <v>7651</v>
      </c>
      <c r="E31" s="391">
        <f t="shared" si="6"/>
        <v>5963</v>
      </c>
      <c r="F31" s="391">
        <f t="shared" si="6"/>
        <v>1</v>
      </c>
      <c r="G31" s="391">
        <f t="shared" si="6"/>
        <v>0</v>
      </c>
      <c r="H31" s="391">
        <f t="shared" si="6"/>
        <v>0</v>
      </c>
      <c r="I31" s="391">
        <f t="shared" si="6"/>
        <v>9769</v>
      </c>
      <c r="J31" s="391">
        <f t="shared" si="6"/>
        <v>-25688</v>
      </c>
      <c r="K31" s="391">
        <f t="shared" si="6"/>
        <v>0</v>
      </c>
      <c r="L31" s="322">
        <f t="shared" si="1"/>
        <v>3707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6011</v>
      </c>
      <c r="D34" s="325">
        <f t="shared" si="7"/>
        <v>7651</v>
      </c>
      <c r="E34" s="325">
        <f t="shared" si="7"/>
        <v>5963</v>
      </c>
      <c r="F34" s="325">
        <f t="shared" si="7"/>
        <v>1</v>
      </c>
      <c r="G34" s="325">
        <f t="shared" si="7"/>
        <v>0</v>
      </c>
      <c r="H34" s="325">
        <f t="shared" si="7"/>
        <v>0</v>
      </c>
      <c r="I34" s="325">
        <f t="shared" si="7"/>
        <v>9769</v>
      </c>
      <c r="J34" s="325">
        <f t="shared" si="7"/>
        <v>-25688</v>
      </c>
      <c r="K34" s="325">
        <f t="shared" si="7"/>
        <v>0</v>
      </c>
      <c r="L34" s="389">
        <f t="shared" si="1"/>
        <v>3707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 t="str">
        <f>pdeReportingDate</f>
        <v>20.05.2018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ОПТИМА ОДИТ АД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01.01.2018 до 31.03.2018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46875</v>
      </c>
      <c r="D6" s="413">
        <f aca="true" t="shared" si="0" ref="D6:D15">C6-E6</f>
        <v>0</v>
      </c>
      <c r="E6" s="412">
        <f>'1-Баланс'!G95</f>
        <v>46875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3707</v>
      </c>
      <c r="D7" s="413">
        <f t="shared" si="0"/>
        <v>-2304</v>
      </c>
      <c r="E7" s="412">
        <f>'1-Баланс'!G18</f>
        <v>6011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-459</v>
      </c>
      <c r="D8" s="413">
        <f t="shared" si="0"/>
        <v>0</v>
      </c>
      <c r="E8" s="412">
        <f>ABS('2-Отчет за доходите'!C44)-ABS('2-Отчет за доходите'!G44)</f>
        <v>-459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172</v>
      </c>
      <c r="D9" s="413">
        <f t="shared" si="0"/>
        <v>0</v>
      </c>
      <c r="E9" s="412">
        <f>'3-Отчет за паричния поток'!C45</f>
        <v>172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156</v>
      </c>
      <c r="D10" s="413">
        <f t="shared" si="0"/>
        <v>0</v>
      </c>
      <c r="E10" s="412">
        <f>'3-Отчет за паричния поток'!C46</f>
        <v>156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3707</v>
      </c>
      <c r="D11" s="413">
        <f t="shared" si="0"/>
        <v>0</v>
      </c>
      <c r="E11" s="412">
        <f>'4-Отчет за собствения капитал'!L34</f>
        <v>3707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-4.289719626168225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-0.12381980037766388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-0.010632876204595998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-0.009792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0.18904593639575973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0.2567731011127238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0.18287373004354138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0.006289308176100629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0.006289308176100629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0.0025760165635457543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0.002282666666666667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0.832042046123873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11.644995953601294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0.9209173333333334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234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0.06312381980037766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2.4299065420560746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166.03076923076924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9" t="str">
        <f aca="true" t="shared" si="2" ref="C3:C34">endDate</f>
        <v>31.03.2018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5873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9" t="str">
        <f t="shared" si="2"/>
        <v>31.03.2018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339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9" t="str">
        <f t="shared" si="2"/>
        <v>31.03.2018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18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9" t="str">
        <f t="shared" si="2"/>
        <v>31.03.2018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9" t="str">
        <f t="shared" si="2"/>
        <v>31.03.2018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9" t="str">
        <f t="shared" si="2"/>
        <v>31.03.2018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5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9" t="str">
        <f t="shared" si="2"/>
        <v>31.03.2018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7073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9" t="str">
        <f t="shared" si="2"/>
        <v>31.03.2018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140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9" t="str">
        <f t="shared" si="2"/>
        <v>31.03.2018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13451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9" t="str">
        <f t="shared" si="2"/>
        <v>31.03.2018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26699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9" t="str">
        <f t="shared" si="2"/>
        <v>31.03.2018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9" t="str">
        <f t="shared" si="2"/>
        <v>31.03.2018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9" t="str">
        <f t="shared" si="2"/>
        <v>31.03.2018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9" t="str">
        <f t="shared" si="2"/>
        <v>31.03.2018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9" t="str">
        <f t="shared" si="2"/>
        <v>31.03.2018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9" t="str">
        <f t="shared" si="2"/>
        <v>31.03.2018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9" t="str">
        <f t="shared" si="2"/>
        <v>31.03.2018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9" t="str">
        <f t="shared" si="2"/>
        <v>31.03.2018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9" t="str">
        <f t="shared" si="2"/>
        <v>31.03.2018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9" t="str">
        <f t="shared" si="2"/>
        <v>31.03.2018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9" t="str">
        <f t="shared" si="2"/>
        <v>31.03.2018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9" t="str">
        <f t="shared" si="2"/>
        <v>31.03.2018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9" t="str">
        <f t="shared" si="2"/>
        <v>31.03.2018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9" t="str">
        <f t="shared" si="2"/>
        <v>31.03.2018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9" t="str">
        <f t="shared" si="2"/>
        <v>31.03.2018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9" t="str">
        <f t="shared" si="2"/>
        <v>31.03.2018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9" t="str">
        <f t="shared" si="2"/>
        <v>31.03.2018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9" t="str">
        <f t="shared" si="2"/>
        <v>31.03.2018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9" t="str">
        <f t="shared" si="2"/>
        <v>31.03.2018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9" t="str">
        <f t="shared" si="2"/>
        <v>31.03.2018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9" t="str">
        <f t="shared" si="2"/>
        <v>31.03.2018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9" t="str">
        <f t="shared" si="2"/>
        <v>31.03.2018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9" t="str">
        <f aca="true" t="shared" si="5" ref="C35:C66">endDate</f>
        <v>31.03.2018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9" t="str">
        <f t="shared" si="5"/>
        <v>31.03.2018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9" t="str">
        <f t="shared" si="5"/>
        <v>31.03.2018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9" t="str">
        <f t="shared" si="5"/>
        <v>31.03.2018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9" t="str">
        <f t="shared" si="5"/>
        <v>31.03.2018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335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9" t="str">
        <f t="shared" si="5"/>
        <v>31.03.2018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9" t="str">
        <f t="shared" si="5"/>
        <v>31.03.2018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40506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9" t="str">
        <f t="shared" si="5"/>
        <v>31.03.2018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703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9" t="str">
        <f t="shared" si="5"/>
        <v>31.03.2018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9" t="str">
        <f t="shared" si="5"/>
        <v>31.03.2018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356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9" t="str">
        <f t="shared" si="5"/>
        <v>31.03.2018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328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9" t="str">
        <f t="shared" si="5"/>
        <v>31.03.2018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9" t="str">
        <f t="shared" si="5"/>
        <v>31.03.2018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9" t="str">
        <f t="shared" si="5"/>
        <v>31.03.2018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1387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9" t="str">
        <f t="shared" si="5"/>
        <v>31.03.2018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9" t="str">
        <f t="shared" si="5"/>
        <v>31.03.2018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3515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9" t="str">
        <f t="shared" si="5"/>
        <v>31.03.2018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9" t="str">
        <f t="shared" si="5"/>
        <v>31.03.2018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9" t="str">
        <f t="shared" si="5"/>
        <v>31.03.2018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9" t="str">
        <f t="shared" si="5"/>
        <v>31.03.2018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9" t="str">
        <f t="shared" si="5"/>
        <v>31.03.2018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9" t="str">
        <f t="shared" si="5"/>
        <v>31.03.2018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860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9" t="str">
        <f t="shared" si="5"/>
        <v>31.03.2018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4380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9" t="str">
        <f t="shared" si="5"/>
        <v>31.03.2018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9" t="str">
        <f t="shared" si="5"/>
        <v>31.03.2018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9" t="str">
        <f t="shared" si="5"/>
        <v>31.03.2018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9" t="str">
        <f t="shared" si="5"/>
        <v>31.03.2018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9" t="str">
        <f t="shared" si="5"/>
        <v>31.03.2018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9" t="str">
        <f t="shared" si="5"/>
        <v>31.03.2018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9" t="str">
        <f t="shared" si="5"/>
        <v>31.03.2018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9" t="str">
        <f t="shared" si="5"/>
        <v>31.03.2018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123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9" t="str">
        <f t="shared" si="5"/>
        <v>31.03.2018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5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9" t="str">
        <f aca="true" t="shared" si="8" ref="C67:C98">endDate</f>
        <v>31.03.2018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28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9" t="str">
        <f t="shared" si="8"/>
        <v>31.03.2018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9" t="str">
        <f t="shared" si="8"/>
        <v>31.03.2018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156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9" t="str">
        <f t="shared" si="8"/>
        <v>31.03.2018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446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9" t="str">
        <f t="shared" si="8"/>
        <v>31.03.2018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6369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9" t="str">
        <f t="shared" si="8"/>
        <v>31.03.2018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46875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9" t="str">
        <f t="shared" si="8"/>
        <v>31.03.2018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6011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9" t="str">
        <f t="shared" si="8"/>
        <v>31.03.2018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6011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9" t="str">
        <f t="shared" si="8"/>
        <v>31.03.2018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9" t="str">
        <f t="shared" si="8"/>
        <v>31.03.2018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9" t="str">
        <f t="shared" si="8"/>
        <v>31.03.2018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9" t="str">
        <f t="shared" si="8"/>
        <v>31.03.2018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9" t="str">
        <f t="shared" si="8"/>
        <v>31.03.2018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6011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9" t="str">
        <f t="shared" si="8"/>
        <v>31.03.2018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9" t="str">
        <f t="shared" si="8"/>
        <v>31.03.2018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5963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9" t="str">
        <f t="shared" si="8"/>
        <v>31.03.2018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9" t="str">
        <f t="shared" si="8"/>
        <v>31.03.2018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9" t="str">
        <f t="shared" si="8"/>
        <v>31.03.2018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9" t="str">
        <f t="shared" si="8"/>
        <v>31.03.2018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9" t="str">
        <f t="shared" si="8"/>
        <v>31.03.2018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13615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9" t="str">
        <f t="shared" si="8"/>
        <v>31.03.2018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-15460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9" t="str">
        <f t="shared" si="8"/>
        <v>31.03.2018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9769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9" t="str">
        <f t="shared" si="8"/>
        <v>31.03.2018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-25229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9" t="str">
        <f t="shared" si="8"/>
        <v>31.03.2018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9" t="str">
        <f t="shared" si="8"/>
        <v>31.03.2018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9" t="str">
        <f t="shared" si="8"/>
        <v>31.03.2018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-459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9" t="str">
        <f t="shared" si="8"/>
        <v>31.03.2018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-15919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9" t="str">
        <f t="shared" si="8"/>
        <v>31.03.2018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3707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9" t="str">
        <f t="shared" si="8"/>
        <v>31.03.2018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9" t="str">
        <f t="shared" si="8"/>
        <v>31.03.2018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9" t="str">
        <f t="shared" si="8"/>
        <v>31.03.2018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16095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9" t="str">
        <f t="shared" si="8"/>
        <v>31.03.2018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9" t="str">
        <f aca="true" t="shared" si="11" ref="C99:C125">endDate</f>
        <v>31.03.2018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9" t="str">
        <f t="shared" si="11"/>
        <v>31.03.2018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9" t="str">
        <f t="shared" si="11"/>
        <v>31.03.2018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2269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9" t="str">
        <f t="shared" si="11"/>
        <v>31.03.2018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18364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9" t="str">
        <f t="shared" si="11"/>
        <v>31.03.2018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9" t="str">
        <f t="shared" si="11"/>
        <v>31.03.2018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9" t="str">
        <f t="shared" si="11"/>
        <v>31.03.2018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9" t="str">
        <f t="shared" si="11"/>
        <v>31.03.2018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9" t="str">
        <f t="shared" si="11"/>
        <v>31.03.2018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18364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9" t="str">
        <f t="shared" si="11"/>
        <v>31.03.2018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5398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9" t="str">
        <f t="shared" si="11"/>
        <v>31.03.2018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9" t="str">
        <f t="shared" si="11"/>
        <v>31.03.2018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8184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9" t="str">
        <f t="shared" si="11"/>
        <v>31.03.2018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128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9" t="str">
        <f t="shared" si="11"/>
        <v>31.03.2018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9" t="str">
        <f t="shared" si="11"/>
        <v>31.03.2018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1883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9" t="str">
        <f t="shared" si="11"/>
        <v>31.03.2018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5372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9" t="str">
        <f t="shared" si="11"/>
        <v>31.03.2018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128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9" t="str">
        <f t="shared" si="11"/>
        <v>31.03.2018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203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9" t="str">
        <f t="shared" si="11"/>
        <v>31.03.2018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470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9" t="str">
        <f t="shared" si="11"/>
        <v>31.03.2018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11222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9" t="str">
        <f t="shared" si="11"/>
        <v>31.03.2018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9" t="str">
        <f t="shared" si="11"/>
        <v>31.03.2018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24804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9" t="str">
        <f t="shared" si="11"/>
        <v>31.03.2018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9" t="str">
        <f t="shared" si="11"/>
        <v>31.03.2018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9" t="str">
        <f t="shared" si="11"/>
        <v>31.03.2018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9" t="str">
        <f t="shared" si="11"/>
        <v>31.03.2018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24804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9" t="str">
        <f t="shared" si="11"/>
        <v>31.03.2018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46875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9" t="str">
        <f aca="true" t="shared" si="14" ref="C127:C158">endDate</f>
        <v>31.03.2018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22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9" t="str">
        <f t="shared" si="14"/>
        <v>31.03.2018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66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9" t="str">
        <f t="shared" si="14"/>
        <v>31.03.2018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26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9" t="str">
        <f t="shared" si="14"/>
        <v>31.03.2018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48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9" t="str">
        <f t="shared" si="14"/>
        <v>31.03.2018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8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9" t="str">
        <f t="shared" si="14"/>
        <v>31.03.2018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9" t="str">
        <f t="shared" si="14"/>
        <v>31.03.2018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4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9" t="str">
        <f t="shared" si="14"/>
        <v>31.03.2018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157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9" t="str">
        <f t="shared" si="14"/>
        <v>31.03.2018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9" t="str">
        <f t="shared" si="14"/>
        <v>31.03.2018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9" t="str">
        <f t="shared" si="14"/>
        <v>31.03.2018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331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9" t="str">
        <f t="shared" si="14"/>
        <v>31.03.2018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234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9" t="str">
        <f t="shared" si="14"/>
        <v>31.03.2018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9" t="str">
        <f t="shared" si="14"/>
        <v>31.03.2018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9" t="str">
        <f t="shared" si="14"/>
        <v>31.03.2018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9" t="str">
        <f t="shared" si="14"/>
        <v>31.03.2018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235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9" t="str">
        <f t="shared" si="14"/>
        <v>31.03.2018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566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9" t="str">
        <f t="shared" si="14"/>
        <v>31.03.2018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9" t="str">
        <f t="shared" si="14"/>
        <v>31.03.2018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9" t="str">
        <f t="shared" si="14"/>
        <v>31.03.2018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9" t="str">
        <f t="shared" si="14"/>
        <v>31.03.2018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566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9" t="str">
        <f t="shared" si="14"/>
        <v>31.03.2018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9" t="str">
        <f t="shared" si="14"/>
        <v>31.03.2018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9" t="str">
        <f t="shared" si="14"/>
        <v>31.03.2018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9" t="str">
        <f t="shared" si="14"/>
        <v>31.03.2018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9" t="str">
        <f t="shared" si="14"/>
        <v>31.03.2018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9" t="str">
        <f t="shared" si="14"/>
        <v>31.03.2018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9" t="str">
        <f t="shared" si="14"/>
        <v>31.03.2018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9" t="str">
        <f t="shared" si="14"/>
        <v>31.03.2018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9" t="str">
        <f t="shared" si="14"/>
        <v>31.03.2018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566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9" t="str">
        <f t="shared" si="14"/>
        <v>31.03.2018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9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9" t="str">
        <f t="shared" si="14"/>
        <v>31.03.2018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9" t="str">
        <f aca="true" t="shared" si="17" ref="C159:C179">endDate</f>
        <v>31.03.2018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98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9" t="str">
        <f t="shared" si="17"/>
        <v>31.03.2018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0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9" t="str">
        <f t="shared" si="17"/>
        <v>31.03.2018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107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9" t="str">
        <f t="shared" si="17"/>
        <v>31.03.2018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9" t="str">
        <f t="shared" si="17"/>
        <v>31.03.2018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9" t="str">
        <f t="shared" si="17"/>
        <v>31.03.2018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9" t="str">
        <f t="shared" si="17"/>
        <v>31.03.2018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9" t="str">
        <f t="shared" si="17"/>
        <v>31.03.2018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9" t="str">
        <f t="shared" si="17"/>
        <v>31.03.2018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9" t="str">
        <f t="shared" si="17"/>
        <v>31.03.2018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9" t="str">
        <f t="shared" si="17"/>
        <v>31.03.2018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9" t="str">
        <f t="shared" si="17"/>
        <v>31.03.2018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107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9" t="str">
        <f t="shared" si="17"/>
        <v>31.03.2018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459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9" t="str">
        <f t="shared" si="17"/>
        <v>31.03.2018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9" t="str">
        <f t="shared" si="17"/>
        <v>31.03.2018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9" t="str">
        <f t="shared" si="17"/>
        <v>31.03.2018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107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9" t="str">
        <f t="shared" si="17"/>
        <v>31.03.2018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459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9" t="str">
        <f t="shared" si="17"/>
        <v>31.03.2018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459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9" t="str">
        <f t="shared" si="17"/>
        <v>31.03.2018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9" t="str">
        <f t="shared" si="17"/>
        <v>31.03.2018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459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9" t="str">
        <f t="shared" si="17"/>
        <v>31.03.2018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566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9" t="str">
        <f aca="true" t="shared" si="20" ref="C181:C216">endDate</f>
        <v>31.03.2018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60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9" t="str">
        <f t="shared" si="20"/>
        <v>31.03.2018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-35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9" t="str">
        <f t="shared" si="20"/>
        <v>31.03.2018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9" t="str">
        <f t="shared" si="20"/>
        <v>31.03.2018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-16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9" t="str">
        <f t="shared" si="20"/>
        <v>31.03.2018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9" t="str">
        <f t="shared" si="20"/>
        <v>31.03.2018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9" t="str">
        <f t="shared" si="20"/>
        <v>31.03.2018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9" t="str">
        <f t="shared" si="20"/>
        <v>31.03.2018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9" t="str">
        <f t="shared" si="20"/>
        <v>31.03.2018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9" t="str">
        <f t="shared" si="20"/>
        <v>31.03.2018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-25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9" t="str">
        <f t="shared" si="20"/>
        <v>31.03.2018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-16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9" t="str">
        <f t="shared" si="20"/>
        <v>31.03.2018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9" t="str">
        <f t="shared" si="20"/>
        <v>31.03.2018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9" t="str">
        <f t="shared" si="20"/>
        <v>31.03.2018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9" t="str">
        <f t="shared" si="20"/>
        <v>31.03.2018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9" t="str">
        <f t="shared" si="20"/>
        <v>31.03.2018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9" t="str">
        <f t="shared" si="20"/>
        <v>31.03.2018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9" t="str">
        <f t="shared" si="20"/>
        <v>31.03.2018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9" t="str">
        <f t="shared" si="20"/>
        <v>31.03.2018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9" t="str">
        <f t="shared" si="20"/>
        <v>31.03.2018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9" t="str">
        <f t="shared" si="20"/>
        <v>31.03.2018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9" t="str">
        <f t="shared" si="20"/>
        <v>31.03.2018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9" t="str">
        <f t="shared" si="20"/>
        <v>31.03.2018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9" t="str">
        <f t="shared" si="20"/>
        <v>31.03.2018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9" t="str">
        <f t="shared" si="20"/>
        <v>31.03.2018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9" t="str">
        <f t="shared" si="20"/>
        <v>31.03.2018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9" t="str">
        <f t="shared" si="20"/>
        <v>31.03.2018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9" t="str">
        <f t="shared" si="20"/>
        <v>31.03.2018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9" t="str">
        <f t="shared" si="20"/>
        <v>31.03.2018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9" t="str">
        <f t="shared" si="20"/>
        <v>31.03.2018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9" t="str">
        <f t="shared" si="20"/>
        <v>31.03.2018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0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9" t="str">
        <f t="shared" si="20"/>
        <v>31.03.2018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-16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9" t="str">
        <f t="shared" si="20"/>
        <v>31.03.2018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172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9" t="str">
        <f t="shared" si="20"/>
        <v>31.03.2018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156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9" t="str">
        <f t="shared" si="20"/>
        <v>31.03.2018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128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9" t="str">
        <f t="shared" si="20"/>
        <v>31.03.2018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28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9" t="str">
        <f aca="true" t="shared" si="23" ref="C218:C281">endDate</f>
        <v>31.03.2018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6011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9" t="str">
        <f t="shared" si="23"/>
        <v>31.03.2018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9" t="str">
        <f t="shared" si="23"/>
        <v>31.03.2018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9" t="str">
        <f t="shared" si="23"/>
        <v>31.03.2018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9" t="str">
        <f t="shared" si="23"/>
        <v>31.03.2018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6011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9" t="str">
        <f t="shared" si="23"/>
        <v>31.03.2018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9" t="str">
        <f t="shared" si="23"/>
        <v>31.03.2018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9" t="str">
        <f t="shared" si="23"/>
        <v>31.03.2018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9" t="str">
        <f t="shared" si="23"/>
        <v>31.03.2018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9" t="str">
        <f t="shared" si="23"/>
        <v>31.03.2018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9" t="str">
        <f t="shared" si="23"/>
        <v>31.03.2018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9" t="str">
        <f t="shared" si="23"/>
        <v>31.03.2018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9" t="str">
        <f t="shared" si="23"/>
        <v>31.03.2018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9" t="str">
        <f t="shared" si="23"/>
        <v>31.03.2018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9" t="str">
        <f t="shared" si="23"/>
        <v>31.03.2018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9" t="str">
        <f t="shared" si="23"/>
        <v>31.03.2018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9" t="str">
        <f t="shared" si="23"/>
        <v>31.03.2018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9" t="str">
        <f t="shared" si="23"/>
        <v>31.03.2018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9" t="str">
        <f t="shared" si="23"/>
        <v>31.03.2018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6011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9" t="str">
        <f t="shared" si="23"/>
        <v>31.03.2018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9" t="str">
        <f t="shared" si="23"/>
        <v>31.03.2018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9" t="str">
        <f t="shared" si="23"/>
        <v>31.03.2018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6011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9" t="str">
        <f t="shared" si="23"/>
        <v>31.03.2018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9" t="str">
        <f t="shared" si="23"/>
        <v>31.03.2018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9" t="str">
        <f t="shared" si="23"/>
        <v>31.03.2018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9" t="str">
        <f t="shared" si="23"/>
        <v>31.03.2018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9" t="str">
        <f t="shared" si="23"/>
        <v>31.03.2018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9" t="str">
        <f t="shared" si="23"/>
        <v>31.03.2018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9" t="str">
        <f t="shared" si="23"/>
        <v>31.03.2018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9" t="str">
        <f t="shared" si="23"/>
        <v>31.03.2018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9" t="str">
        <f t="shared" si="23"/>
        <v>31.03.2018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9" t="str">
        <f t="shared" si="23"/>
        <v>31.03.2018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9" t="str">
        <f t="shared" si="23"/>
        <v>31.03.2018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9" t="str">
        <f t="shared" si="23"/>
        <v>31.03.2018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9" t="str">
        <f t="shared" si="23"/>
        <v>31.03.2018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9" t="str">
        <f t="shared" si="23"/>
        <v>31.03.2018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9" t="str">
        <f t="shared" si="23"/>
        <v>31.03.2018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9" t="str">
        <f t="shared" si="23"/>
        <v>31.03.2018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9" t="str">
        <f t="shared" si="23"/>
        <v>31.03.2018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9" t="str">
        <f t="shared" si="23"/>
        <v>31.03.2018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9" t="str">
        <f t="shared" si="23"/>
        <v>31.03.2018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9" t="str">
        <f t="shared" si="23"/>
        <v>31.03.2018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9" t="str">
        <f t="shared" si="23"/>
        <v>31.03.2018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9" t="str">
        <f t="shared" si="23"/>
        <v>31.03.2018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9" t="str">
        <f t="shared" si="23"/>
        <v>31.03.2018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5963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9" t="str">
        <f t="shared" si="23"/>
        <v>31.03.2018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9" t="str">
        <f t="shared" si="23"/>
        <v>31.03.2018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9" t="str">
        <f t="shared" si="23"/>
        <v>31.03.2018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9" t="str">
        <f t="shared" si="23"/>
        <v>31.03.2018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5963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9" t="str">
        <f t="shared" si="23"/>
        <v>31.03.2018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9" t="str">
        <f t="shared" si="23"/>
        <v>31.03.2018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9" t="str">
        <f t="shared" si="23"/>
        <v>31.03.2018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9" t="str">
        <f t="shared" si="23"/>
        <v>31.03.2018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9" t="str">
        <f t="shared" si="23"/>
        <v>31.03.2018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9" t="str">
        <f t="shared" si="23"/>
        <v>31.03.2018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9" t="str">
        <f t="shared" si="23"/>
        <v>31.03.2018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9" t="str">
        <f t="shared" si="23"/>
        <v>31.03.2018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9" t="str">
        <f t="shared" si="23"/>
        <v>31.03.2018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9" t="str">
        <f t="shared" si="23"/>
        <v>31.03.2018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9" t="str">
        <f t="shared" si="23"/>
        <v>31.03.2018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9" t="str">
        <f t="shared" si="23"/>
        <v>31.03.2018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9" t="str">
        <f t="shared" si="23"/>
        <v>31.03.2018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9" t="str">
        <f t="shared" si="23"/>
        <v>31.03.2018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5963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9" t="str">
        <f t="shared" si="23"/>
        <v>31.03.2018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9" t="str">
        <f aca="true" t="shared" si="26" ref="C282:C345">endDate</f>
        <v>31.03.2018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9" t="str">
        <f t="shared" si="26"/>
        <v>31.03.2018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5963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9" t="str">
        <f t="shared" si="26"/>
        <v>31.03.2018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9" t="str">
        <f t="shared" si="26"/>
        <v>31.03.2018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9" t="str">
        <f t="shared" si="26"/>
        <v>31.03.2018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9" t="str">
        <f t="shared" si="26"/>
        <v>31.03.2018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9" t="str">
        <f t="shared" si="26"/>
        <v>31.03.2018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9" t="str">
        <f t="shared" si="26"/>
        <v>31.03.2018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9" t="str">
        <f t="shared" si="26"/>
        <v>31.03.2018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9" t="str">
        <f t="shared" si="26"/>
        <v>31.03.2018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9" t="str">
        <f t="shared" si="26"/>
        <v>31.03.2018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9" t="str">
        <f t="shared" si="26"/>
        <v>31.03.2018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9" t="str">
        <f t="shared" si="26"/>
        <v>31.03.2018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9" t="str">
        <f t="shared" si="26"/>
        <v>31.03.2018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9" t="str">
        <f t="shared" si="26"/>
        <v>31.03.2018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9" t="str">
        <f t="shared" si="26"/>
        <v>31.03.2018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9" t="str">
        <f t="shared" si="26"/>
        <v>31.03.2018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9" t="str">
        <f t="shared" si="26"/>
        <v>31.03.2018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9" t="str">
        <f t="shared" si="26"/>
        <v>31.03.2018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9" t="str">
        <f t="shared" si="26"/>
        <v>31.03.2018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9" t="str">
        <f t="shared" si="26"/>
        <v>31.03.2018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9" t="str">
        <f t="shared" si="26"/>
        <v>31.03.2018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9" t="str">
        <f t="shared" si="26"/>
        <v>31.03.2018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9" t="str">
        <f t="shared" si="26"/>
        <v>31.03.2018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9" t="str">
        <f t="shared" si="26"/>
        <v>31.03.2018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9" t="str">
        <f t="shared" si="26"/>
        <v>31.03.2018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9" t="str">
        <f t="shared" si="26"/>
        <v>31.03.2018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9" t="str">
        <f t="shared" si="26"/>
        <v>31.03.2018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9" t="str">
        <f t="shared" si="26"/>
        <v>31.03.2018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9" t="str">
        <f t="shared" si="26"/>
        <v>31.03.2018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9" t="str">
        <f t="shared" si="26"/>
        <v>31.03.2018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9" t="str">
        <f t="shared" si="26"/>
        <v>31.03.2018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9" t="str">
        <f t="shared" si="26"/>
        <v>31.03.2018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9" t="str">
        <f t="shared" si="26"/>
        <v>31.03.2018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9" t="str">
        <f t="shared" si="26"/>
        <v>31.03.2018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9" t="str">
        <f t="shared" si="26"/>
        <v>31.03.2018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9" t="str">
        <f t="shared" si="26"/>
        <v>31.03.2018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9" t="str">
        <f t="shared" si="26"/>
        <v>31.03.2018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9" t="str">
        <f t="shared" si="26"/>
        <v>31.03.2018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9" t="str">
        <f t="shared" si="26"/>
        <v>31.03.2018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9" t="str">
        <f t="shared" si="26"/>
        <v>31.03.2018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9" t="str">
        <f t="shared" si="26"/>
        <v>31.03.2018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9" t="str">
        <f t="shared" si="26"/>
        <v>31.03.2018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9" t="str">
        <f t="shared" si="26"/>
        <v>31.03.2018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9" t="str">
        <f t="shared" si="26"/>
        <v>31.03.2018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9" t="str">
        <f t="shared" si="26"/>
        <v>31.03.2018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9" t="str">
        <f t="shared" si="26"/>
        <v>31.03.2018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9" t="str">
        <f t="shared" si="26"/>
        <v>31.03.2018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9" t="str">
        <f t="shared" si="26"/>
        <v>31.03.2018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9" t="str">
        <f t="shared" si="26"/>
        <v>31.03.2018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9" t="str">
        <f t="shared" si="26"/>
        <v>31.03.2018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9" t="str">
        <f t="shared" si="26"/>
        <v>31.03.2018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9" t="str">
        <f t="shared" si="26"/>
        <v>31.03.2018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9" t="str">
        <f t="shared" si="26"/>
        <v>31.03.2018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9" t="str">
        <f t="shared" si="26"/>
        <v>31.03.2018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9" t="str">
        <f t="shared" si="26"/>
        <v>31.03.2018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9" t="str">
        <f t="shared" si="26"/>
        <v>31.03.2018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9" t="str">
        <f t="shared" si="26"/>
        <v>31.03.2018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9" t="str">
        <f t="shared" si="26"/>
        <v>31.03.2018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9" t="str">
        <f t="shared" si="26"/>
        <v>31.03.2018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9" t="str">
        <f t="shared" si="26"/>
        <v>31.03.2018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9" t="str">
        <f t="shared" si="26"/>
        <v>31.03.2018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9" t="str">
        <f t="shared" si="26"/>
        <v>31.03.2018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9" t="str">
        <f t="shared" si="26"/>
        <v>31.03.2018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9" t="str">
        <f aca="true" t="shared" si="29" ref="C346:C409">endDate</f>
        <v>31.03.2018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9" t="str">
        <f t="shared" si="29"/>
        <v>31.03.2018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9" t="str">
        <f t="shared" si="29"/>
        <v>31.03.2018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9" t="str">
        <f t="shared" si="29"/>
        <v>31.03.2018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9" t="str">
        <f t="shared" si="29"/>
        <v>31.03.2018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9769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9" t="str">
        <f t="shared" si="29"/>
        <v>31.03.2018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9" t="str">
        <f t="shared" si="29"/>
        <v>31.03.2018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9" t="str">
        <f t="shared" si="29"/>
        <v>31.03.2018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9" t="str">
        <f t="shared" si="29"/>
        <v>31.03.2018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9769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9" t="str">
        <f t="shared" si="29"/>
        <v>31.03.2018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9" t="str">
        <f t="shared" si="29"/>
        <v>31.03.2018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9" t="str">
        <f t="shared" si="29"/>
        <v>31.03.2018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9" t="str">
        <f t="shared" si="29"/>
        <v>31.03.2018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9" t="str">
        <f t="shared" si="29"/>
        <v>31.03.2018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9" t="str">
        <f t="shared" si="29"/>
        <v>31.03.2018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9" t="str">
        <f t="shared" si="29"/>
        <v>31.03.2018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9" t="str">
        <f t="shared" si="29"/>
        <v>31.03.2018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9" t="str">
        <f t="shared" si="29"/>
        <v>31.03.2018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9" t="str">
        <f t="shared" si="29"/>
        <v>31.03.2018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9" t="str">
        <f t="shared" si="29"/>
        <v>31.03.2018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9" t="str">
        <f t="shared" si="29"/>
        <v>31.03.2018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9" t="str">
        <f t="shared" si="29"/>
        <v>31.03.2018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9" t="str">
        <f t="shared" si="29"/>
        <v>31.03.2018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9769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9" t="str">
        <f t="shared" si="29"/>
        <v>31.03.2018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9" t="str">
        <f t="shared" si="29"/>
        <v>31.03.2018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9" t="str">
        <f t="shared" si="29"/>
        <v>31.03.2018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9769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9" t="str">
        <f t="shared" si="29"/>
        <v>31.03.2018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-25229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9" t="str">
        <f t="shared" si="29"/>
        <v>31.03.2018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9" t="str">
        <f t="shared" si="29"/>
        <v>31.03.2018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9" t="str">
        <f t="shared" si="29"/>
        <v>31.03.2018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9" t="str">
        <f t="shared" si="29"/>
        <v>31.03.2018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-25229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9" t="str">
        <f t="shared" si="29"/>
        <v>31.03.2018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-459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9" t="str">
        <f t="shared" si="29"/>
        <v>31.03.2018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9" t="str">
        <f t="shared" si="29"/>
        <v>31.03.2018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9" t="str">
        <f t="shared" si="29"/>
        <v>31.03.2018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9" t="str">
        <f t="shared" si="29"/>
        <v>31.03.2018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9" t="str">
        <f t="shared" si="29"/>
        <v>31.03.2018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9" t="str">
        <f t="shared" si="29"/>
        <v>31.03.2018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9" t="str">
        <f t="shared" si="29"/>
        <v>31.03.2018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9" t="str">
        <f t="shared" si="29"/>
        <v>31.03.2018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9" t="str">
        <f t="shared" si="29"/>
        <v>31.03.2018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9" t="str">
        <f t="shared" si="29"/>
        <v>31.03.2018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9" t="str">
        <f t="shared" si="29"/>
        <v>31.03.2018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9" t="str">
        <f t="shared" si="29"/>
        <v>31.03.2018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9" t="str">
        <f t="shared" si="29"/>
        <v>31.03.2018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-25688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9" t="str">
        <f t="shared" si="29"/>
        <v>31.03.2018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9" t="str">
        <f t="shared" si="29"/>
        <v>31.03.2018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9" t="str">
        <f t="shared" si="29"/>
        <v>31.03.2018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-25688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9" t="str">
        <f t="shared" si="29"/>
        <v>31.03.2018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9" t="str">
        <f t="shared" si="29"/>
        <v>31.03.2018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9" t="str">
        <f t="shared" si="29"/>
        <v>31.03.2018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9" t="str">
        <f t="shared" si="29"/>
        <v>31.03.2018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9" t="str">
        <f t="shared" si="29"/>
        <v>31.03.2018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9" t="str">
        <f t="shared" si="29"/>
        <v>31.03.2018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9" t="str">
        <f t="shared" si="29"/>
        <v>31.03.2018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9" t="str">
        <f t="shared" si="29"/>
        <v>31.03.2018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9" t="str">
        <f t="shared" si="29"/>
        <v>31.03.2018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9" t="str">
        <f t="shared" si="29"/>
        <v>31.03.2018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9" t="str">
        <f t="shared" si="29"/>
        <v>31.03.2018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9" t="str">
        <f t="shared" si="29"/>
        <v>31.03.2018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9" t="str">
        <f t="shared" si="29"/>
        <v>31.03.2018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9" t="str">
        <f t="shared" si="29"/>
        <v>31.03.2018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9" t="str">
        <f t="shared" si="29"/>
        <v>31.03.2018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9" t="str">
        <f t="shared" si="29"/>
        <v>31.03.2018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9" t="str">
        <f aca="true" t="shared" si="32" ref="C410:C459">endDate</f>
        <v>31.03.2018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9" t="str">
        <f t="shared" si="32"/>
        <v>31.03.2018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9" t="str">
        <f t="shared" si="32"/>
        <v>31.03.2018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9" t="str">
        <f t="shared" si="32"/>
        <v>31.03.2018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9" t="str">
        <f t="shared" si="32"/>
        <v>31.03.2018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9" t="str">
        <f t="shared" si="32"/>
        <v>31.03.2018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9" t="str">
        <f t="shared" si="32"/>
        <v>31.03.2018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4166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9" t="str">
        <f t="shared" si="32"/>
        <v>31.03.2018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9" t="str">
        <f t="shared" si="32"/>
        <v>31.03.2018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9" t="str">
        <f t="shared" si="32"/>
        <v>31.03.2018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9" t="str">
        <f t="shared" si="32"/>
        <v>31.03.2018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4166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9" t="str">
        <f t="shared" si="32"/>
        <v>31.03.2018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-459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9" t="str">
        <f t="shared" si="32"/>
        <v>31.03.2018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9" t="str">
        <f t="shared" si="32"/>
        <v>31.03.2018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9" t="str">
        <f t="shared" si="32"/>
        <v>31.03.2018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9" t="str">
        <f t="shared" si="32"/>
        <v>31.03.2018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9" t="str">
        <f t="shared" si="32"/>
        <v>31.03.2018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9" t="str">
        <f t="shared" si="32"/>
        <v>31.03.2018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9" t="str">
        <f t="shared" si="32"/>
        <v>31.03.2018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9" t="str">
        <f t="shared" si="32"/>
        <v>31.03.2018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9" t="str">
        <f t="shared" si="32"/>
        <v>31.03.2018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9" t="str">
        <f t="shared" si="32"/>
        <v>31.03.2018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9" t="str">
        <f t="shared" si="32"/>
        <v>31.03.2018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9" t="str">
        <f t="shared" si="32"/>
        <v>31.03.2018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9" t="str">
        <f t="shared" si="32"/>
        <v>31.03.2018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3707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9" t="str">
        <f t="shared" si="32"/>
        <v>31.03.2018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9" t="str">
        <f t="shared" si="32"/>
        <v>31.03.2018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9" t="str">
        <f t="shared" si="32"/>
        <v>31.03.2018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3707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9" t="str">
        <f t="shared" si="32"/>
        <v>31.03.2018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9" t="str">
        <f t="shared" si="32"/>
        <v>31.03.2018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9" t="str">
        <f t="shared" si="32"/>
        <v>31.03.2018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9" t="str">
        <f t="shared" si="32"/>
        <v>31.03.2018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9" t="str">
        <f t="shared" si="32"/>
        <v>31.03.2018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9" t="str">
        <f t="shared" si="32"/>
        <v>31.03.2018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9" t="str">
        <f t="shared" si="32"/>
        <v>31.03.2018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9" t="str">
        <f t="shared" si="32"/>
        <v>31.03.2018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9" t="str">
        <f t="shared" si="32"/>
        <v>31.03.2018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9" t="str">
        <f t="shared" si="32"/>
        <v>31.03.2018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9" t="str">
        <f t="shared" si="32"/>
        <v>31.03.2018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9" t="str">
        <f t="shared" si="32"/>
        <v>31.03.2018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9" t="str">
        <f t="shared" si="32"/>
        <v>31.03.2018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9" t="str">
        <f t="shared" si="32"/>
        <v>31.03.2018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9" t="str">
        <f t="shared" si="32"/>
        <v>31.03.2018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9" t="str">
        <f t="shared" si="32"/>
        <v>31.03.2018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9" t="str">
        <f t="shared" si="32"/>
        <v>31.03.2018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9" t="str">
        <f t="shared" si="32"/>
        <v>31.03.2018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9" t="str">
        <f t="shared" si="32"/>
        <v>31.03.2018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9" t="str">
        <f t="shared" si="32"/>
        <v>31.03.2018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9" t="str">
        <f t="shared" si="32"/>
        <v>31.03.2018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9" t="str">
        <f t="shared" si="32"/>
        <v>31.03.2018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2018-05-30T13:37:44Z</dcterms:modified>
  <cp:category/>
  <cp:version/>
  <cp:contentType/>
  <cp:contentStatus/>
</cp:coreProperties>
</file>